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Mayo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I58" i="1"/>
  <c r="I57" i="1"/>
  <c r="D54" i="1"/>
  <c r="I53" i="1"/>
  <c r="I50" i="1"/>
  <c r="D49" i="1"/>
  <c r="I48" i="1"/>
  <c r="C43" i="1"/>
  <c r="I42" i="1"/>
  <c r="D41" i="1"/>
  <c r="H36" i="1"/>
  <c r="H35" i="1"/>
  <c r="D33" i="1"/>
  <c r="H29" i="1"/>
  <c r="I25" i="1" s="1"/>
  <c r="D26" i="1"/>
  <c r="H24" i="1"/>
  <c r="H22" i="1"/>
  <c r="H18" i="1"/>
  <c r="H17" i="1"/>
  <c r="H16" i="1"/>
  <c r="H15" i="1"/>
  <c r="C15" i="1"/>
  <c r="H14" i="1"/>
  <c r="C14" i="1"/>
  <c r="D11" i="1" s="1"/>
  <c r="H13" i="1"/>
  <c r="H11" i="1"/>
  <c r="I9" i="1" s="1"/>
  <c r="H8" i="1"/>
  <c r="I5" i="1" s="1"/>
  <c r="I56" i="1" s="1"/>
  <c r="D5" i="1"/>
  <c r="D59" i="1" s="1"/>
  <c r="I59" i="1" l="1"/>
  <c r="H56" i="1"/>
  <c r="H59" i="1" s="1"/>
</calcChain>
</file>

<file path=xl/sharedStrings.xml><?xml version="1.0" encoding="utf-8"?>
<sst xmlns="http://schemas.openxmlformats.org/spreadsheetml/2006/main" count="99" uniqueCount="95">
  <si>
    <t>MUNICIPIO DE SAN JUANITO DE ESCOBEDO JALISCO</t>
  </si>
  <si>
    <t>ESTADO DE INGRESOS Y EGRESOS DEL  1  AL 31 DE MAYO DE 2015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</si>
  <si>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</si>
  <si>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</si>
  <si>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</si>
  <si>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</si>
  <si>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</si>
  <si>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</si>
  <si>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IMPUESTOS SOBRE EL PATRIMONIO</t>
  </si>
  <si>
    <t>SERVICIOS PERSONALES</t>
  </si>
  <si>
    <t>DIETAS</t>
  </si>
  <si>
    <t>PREDIOS URBANOS</t>
  </si>
  <si>
    <t>SUELDOS BASE AL PERSONAL PERMANENTE</t>
  </si>
  <si>
    <t>TRANSMISIONES PATRIMONIALES</t>
  </si>
  <si>
    <t>SUELDO BASE AL PERSONAL EVENTUAL</t>
  </si>
  <si>
    <t>MATERIALES Y SUMINISTOS</t>
  </si>
  <si>
    <t>MATERIALES, UTILES Y EQUIPOS MENORES DE OFICINA</t>
  </si>
  <si>
    <t>D E R E C H O S</t>
  </si>
  <si>
    <t>MATERIALES Y UTILES DE IMOPRESION Y REPRODUCCION</t>
  </si>
  <si>
    <t>PUESTOS PERMANENTES Y EVENTUALES</t>
  </si>
  <si>
    <t>MATERIAL IMPRESO E INFORMACION DIGITAL</t>
  </si>
  <si>
    <t>LOTES USO PERPETUIDAD Y TEMPORAL</t>
  </si>
  <si>
    <t>MATERIAL DE LIMPIEZA</t>
  </si>
  <si>
    <t>LICENCIAS DE GIROS CON VENTA DE BEBIDAS A</t>
  </si>
  <si>
    <t>PRODUCTOS ALIMENTICIOS PARA PERSONAS</t>
  </si>
  <si>
    <t>LICENIAS DE CONSTRUCCION</t>
  </si>
  <si>
    <t>CEMENTO Y PRODUCTOS DE CONCRETO</t>
  </si>
  <si>
    <t>INHUMACIONES Y REINHUMACIONES</t>
  </si>
  <si>
    <t>CAL, YESO, Y PRODUCTOS DE YESO</t>
  </si>
  <si>
    <t>SERVICIO DOMESTICO  AGUA POTABLE</t>
  </si>
  <si>
    <t>MATERIAL ELECTRICO Y ELECTRONICO</t>
  </si>
  <si>
    <t>20 % PARA EL SANEAMIENTO DE LAS AGUAS RESID</t>
  </si>
  <si>
    <t>OTROS MAT. Y ARTICULOS DE CONSTRUCC. Y REPARAC.</t>
  </si>
  <si>
    <t>2% O 3% PARA LA INFRAEST. BASICA EXISTENTE</t>
  </si>
  <si>
    <t>MEICINAS Y PRODUCTOS FARMACEUTICOS</t>
  </si>
  <si>
    <t>AUTORIZACION DE MTANZA</t>
  </si>
  <si>
    <t>MATERIALES, ACCESORIOS Y SUMINISTROS DE LABORATORIO</t>
  </si>
  <si>
    <t>EXPEDICION DE CERTIFICADOS Y CERTIFICAC.</t>
  </si>
  <si>
    <t>OTROS PRODUCTOS QUIMICOS</t>
  </si>
  <si>
    <t>CERTIFICACIONES CATASTRALES</t>
  </si>
  <si>
    <t>COMBUSTIBLES LUBRICANTES Y ADITIVOS</t>
  </si>
  <si>
    <t>REVISION Y AUTORIZACION DE AVALUOS</t>
  </si>
  <si>
    <t>PRENDAS DE SEGURIDAD Y PROTECCION PERSONAL</t>
  </si>
  <si>
    <t>REFACC. Y ACCESORIOS MENORES DE EQ. DE TRANSPORTE</t>
  </si>
  <si>
    <t>SERVICIOS GENERALES</t>
  </si>
  <si>
    <t>P R O D U C T O S</t>
  </si>
  <si>
    <t>ENERGIA ELECTRICA</t>
  </si>
  <si>
    <t>AGUA</t>
  </si>
  <si>
    <t>TELEFONIA TRADICIONAL</t>
  </si>
  <si>
    <t>TELEFONIA CELULAR</t>
  </si>
  <si>
    <t>FORMAS Y EDICIONES IMPRESAS</t>
  </si>
  <si>
    <t>SERVICIOS POSTALES Y TELEGRAFICOS</t>
  </si>
  <si>
    <t>PRODUCTO NO ESPECIFICADOS</t>
  </si>
  <si>
    <t>ARRENDAMIENTO DE EDIFICIOS</t>
  </si>
  <si>
    <t>ARRENDAMIENTO DE MOBILIARIO Y EQUIPO DE ADMINISTRACION</t>
  </si>
  <si>
    <t>APROVECHAMIENTOS</t>
  </si>
  <si>
    <t>SERVICIOS LEGALES, DE CONTABILIDASD, AUDITORIA Y RELACIONAD</t>
  </si>
  <si>
    <t>FLETES Y MANIOBRAS</t>
  </si>
  <si>
    <t>MULTAS INFRACCIONES</t>
  </si>
  <si>
    <t>REPARAC. Y MANTENIMIENTO DE EQUIPO DE TRANSPORTE</t>
  </si>
  <si>
    <t>APROVECHAMIENTOS POR APORTACIONES Y COOP.</t>
  </si>
  <si>
    <t>INSTALACION, REPARACION Y MANTENIM. DE MAQUIN. Y OTROS EQ</t>
  </si>
  <si>
    <t>PARTICIPACIONES Y APORTACIONES</t>
  </si>
  <si>
    <t>DIFUSION POR RADIO, TELEVISION Y OTROS MEDIOS DE MENSAJES</t>
  </si>
  <si>
    <t>PASAJES TERRESTRES</t>
  </si>
  <si>
    <t>VIATICOS EN EL PAIS</t>
  </si>
  <si>
    <t>GASTOS DE ORDEN SOCIAL Y CULTURAL</t>
  </si>
  <si>
    <t>PARTICIPACIONES</t>
  </si>
  <si>
    <t>PENAS, MULTAS, ACCESORIOS Y ACTUALIZACIONES</t>
  </si>
  <si>
    <t>TRANSFERENCIAS ASIGNACIONES, SUBSIDIOS Y OTRAS AYU</t>
  </si>
  <si>
    <t>PARTICIPACIONES FEDERALES</t>
  </si>
  <si>
    <t>TRANSFERENCIAS A ENTIDAES  ( DIF )</t>
  </si>
  <si>
    <t>AYUDAS SOCIALES A PERSONAS</t>
  </si>
  <si>
    <t>PARTICIPACIONES ESTATALES</t>
  </si>
  <si>
    <t>AYUDAS SOCIALES A INSTITUCIONES DE ENSEÑANZA</t>
  </si>
  <si>
    <t>AYUDAS SOCIALES A INSTITUCIONES SIN FINES DE LUCRO</t>
  </si>
  <si>
    <t>JUBILACIONES</t>
  </si>
  <si>
    <t>BIENES MUEBLES E INMUEBLES</t>
  </si>
  <si>
    <t>APORTACIONES</t>
  </si>
  <si>
    <t>EQUIPO DE DEFENSA Y SEGURIDAD</t>
  </si>
  <si>
    <t>DEL FONDO DE INFRAESTRUCTURA SOCIAL M.</t>
  </si>
  <si>
    <t>INVERSION PUBLICA</t>
  </si>
  <si>
    <t>EDIFICACION NO HABITACIONAL</t>
  </si>
  <si>
    <t>DEL FONDO PARA EL FORTALECIMEINTO M.</t>
  </si>
  <si>
    <t>DIVISION DE TERRENOS Y CONST. DE OBRAS DE URBANIZAC.</t>
  </si>
  <si>
    <t>DEUDA PUBLICA</t>
  </si>
  <si>
    <t>CONVENIOS</t>
  </si>
  <si>
    <t>AMORTIZACION DE LA DEUDA INTERNA CON INST. DE CREDITO</t>
  </si>
  <si>
    <t>DERIVADOS DEL GOBIERNO FEDERAL ISR SUELDOS</t>
  </si>
  <si>
    <t>INTERESES DE LA DEUDAINTERNA CON INSTITUCIONES DE CREDITO</t>
  </si>
  <si>
    <t>DERIVADOS DEL GOBIERNO ESTATAL FONDEREG</t>
  </si>
  <si>
    <t>TOTAL DE EGRESOS</t>
  </si>
  <si>
    <t>RESERVA AGUINALDOS 2015</t>
  </si>
  <si>
    <t>TOTAL DE INGREOS</t>
  </si>
  <si>
    <t>TOTAL EGRESOS,RESERVA. AGUINALDO Y 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</si>
</sst>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 Unicode MS"/>
      <family val="2"/>
    </font>
    <font>
      <b/>
      <sz val="9"/>
      <color indexed="8"/>
      <name val="Arial Unicode MS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Calibri"/>
      <family val="2"/>
    </font>
    <font>
      <b/>
      <sz val="9"/>
      <color theme="0"/>
      <name val="Calibri"/>
      <family val="2"/>
    </font>
    <font>
      <sz val="9"/>
      <color theme="0"/>
      <name val="Arial"/>
      <family val="2"/>
    </font>
    <font>
      <b/>
      <i/>
      <u/>
      <sz val="9"/>
      <color indexed="8"/>
      <name val="Arial Unicode MS"/>
      <family val="2"/>
    </font>
    <font>
      <b/>
      <u/>
      <sz val="9"/>
      <color indexed="8"/>
      <name val="Arial Unicode MS"/>
      <family val="2"/>
    </font>
    <font>
      <b/>
      <sz val="9"/>
      <color indexed="8"/>
      <name val="Arial Black"/>
      <family val="2"/>
    </font>
    <font>
      <sz val="9"/>
      <color indexed="8"/>
      <name val="Arial Black"/>
      <family val="2"/>
    </font>
    <font>
      <sz val="9"/>
      <color theme="1"/>
      <name val="Calibri"/>
      <family val="2"/>
      <scheme val="minor"/>
    </font>
    <font>
      <b/>
      <sz val="9"/>
      <color theme="0"/>
      <name val="Arial Unicode MS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43" fontId="2" fillId="0" borderId="0" xfId="1" applyFont="1" applyFill="1" applyBorder="1" applyAlignment="1">
      <alignment wrapText="1"/>
    </xf>
    <xf numFmtId="43" fontId="3" fillId="0" borderId="2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43" fontId="4" fillId="0" borderId="0" xfId="1" applyFont="1" applyFill="1" applyBorder="1" applyAlignment="1">
      <alignment wrapText="1"/>
    </xf>
    <xf numFmtId="43" fontId="2" fillId="0" borderId="15" xfId="1" applyFont="1" applyFill="1" applyBorder="1" applyAlignment="1">
      <alignment wrapText="1"/>
    </xf>
    <xf numFmtId="43" fontId="4" fillId="0" borderId="15" xfId="1" applyFont="1" applyFill="1" applyBorder="1" applyAlignment="1">
      <alignment wrapText="1"/>
    </xf>
    <xf numFmtId="43" fontId="2" fillId="0" borderId="0" xfId="1" applyFont="1" applyBorder="1" applyAlignment="1">
      <alignment wrapText="1"/>
    </xf>
    <xf numFmtId="43" fontId="2" fillId="0" borderId="15" xfId="1" applyFont="1" applyBorder="1" applyAlignment="1">
      <alignment wrapText="1"/>
    </xf>
    <xf numFmtId="43" fontId="5" fillId="0" borderId="0" xfId="1" applyFont="1" applyFill="1" applyBorder="1" applyAlignment="1">
      <alignment wrapText="1"/>
    </xf>
    <xf numFmtId="43" fontId="5" fillId="0" borderId="14" xfId="1" applyFont="1" applyFill="1" applyBorder="1" applyAlignment="1">
      <alignment wrapText="1"/>
    </xf>
    <xf numFmtId="0" fontId="8" fillId="2" borderId="4" xfId="0" applyFont="1" applyFill="1" applyBorder="1"/>
    <xf numFmtId="0" fontId="6" fillId="3" borderId="6" xfId="0" applyFont="1" applyFill="1" applyBorder="1"/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/>
    <xf numFmtId="0" fontId="6" fillId="3" borderId="10" xfId="0" applyFont="1" applyFill="1" applyBorder="1"/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5" fillId="0" borderId="13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43" fontId="3" fillId="0" borderId="14" xfId="1" applyFont="1" applyBorder="1" applyAlignment="1">
      <alignment wrapText="1"/>
    </xf>
    <xf numFmtId="0" fontId="2" fillId="4" borderId="14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43" fontId="3" fillId="0" borderId="3" xfId="0" applyNumberFormat="1" applyFont="1" applyBorder="1" applyAlignment="1">
      <alignment wrapText="1"/>
    </xf>
    <xf numFmtId="0" fontId="5" fillId="0" borderId="13" xfId="0" applyFont="1" applyFill="1" applyBorder="1" applyAlignment="1">
      <alignment horizontal="left" wrapText="1"/>
    </xf>
    <xf numFmtId="43" fontId="3" fillId="0" borderId="14" xfId="1" applyFont="1" applyFill="1" applyBorder="1" applyAlignment="1">
      <alignment wrapText="1"/>
    </xf>
    <xf numFmtId="0" fontId="11" fillId="0" borderId="13" xfId="0" applyFont="1" applyBorder="1" applyAlignment="1">
      <alignment horizontal="left" wrapText="1"/>
    </xf>
    <xf numFmtId="43" fontId="4" fillId="0" borderId="14" xfId="1" applyFont="1" applyBorder="1" applyAlignment="1">
      <alignment wrapText="1"/>
    </xf>
    <xf numFmtId="43" fontId="3" fillId="0" borderId="14" xfId="0" applyNumberFormat="1" applyFont="1" applyBorder="1" applyAlignment="1">
      <alignment wrapText="1"/>
    </xf>
    <xf numFmtId="43" fontId="5" fillId="0" borderId="14" xfId="1" applyFont="1" applyBorder="1" applyAlignment="1">
      <alignment wrapText="1"/>
    </xf>
    <xf numFmtId="0" fontId="12" fillId="0" borderId="13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wrapText="1"/>
    </xf>
    <xf numFmtId="43" fontId="13" fillId="0" borderId="14" xfId="0" applyNumberFormat="1" applyFont="1" applyBorder="1" applyAlignment="1">
      <alignment wrapText="1"/>
    </xf>
    <xf numFmtId="43" fontId="4" fillId="0" borderId="16" xfId="1" applyFont="1" applyBorder="1" applyAlignment="1">
      <alignment wrapText="1"/>
    </xf>
    <xf numFmtId="0" fontId="13" fillId="0" borderId="0" xfId="0" applyFont="1" applyFill="1" applyBorder="1" applyAlignment="1">
      <alignment wrapText="1"/>
    </xf>
    <xf numFmtId="43" fontId="13" fillId="0" borderId="0" xfId="0" applyNumberFormat="1" applyFont="1" applyBorder="1" applyAlignment="1">
      <alignment wrapText="1"/>
    </xf>
    <xf numFmtId="0" fontId="13" fillId="4" borderId="17" xfId="0" applyFont="1" applyFill="1" applyBorder="1" applyAlignment="1">
      <alignment wrapText="1"/>
    </xf>
    <xf numFmtId="0" fontId="14" fillId="2" borderId="18" xfId="0" applyFont="1" applyFill="1" applyBorder="1" applyAlignment="1">
      <alignment wrapText="1"/>
    </xf>
    <xf numFmtId="0" fontId="14" fillId="2" borderId="19" xfId="0" applyFont="1" applyFill="1" applyBorder="1" applyAlignment="1">
      <alignment horizontal="center" wrapText="1"/>
    </xf>
    <xf numFmtId="43" fontId="15" fillId="2" borderId="19" xfId="1" applyFont="1" applyFill="1" applyBorder="1" applyAlignment="1">
      <alignment wrapText="1"/>
    </xf>
    <xf numFmtId="0" fontId="13" fillId="4" borderId="0" xfId="0" applyFont="1" applyFill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D6" sqref="D6"/>
    </sheetView>
  </sheetViews>
  <sheetFormatPr baseColWidth="10" defaultRowHeight="15" x14ac:dyDescent="0.25"/>
  <cols>
    <col min="1" max="1" width="6" customWidth="1"/>
    <col min="2" max="2" width="27.5703125" customWidth="1"/>
    <col min="3" max="3" width="14" customWidth="1"/>
    <col min="4" max="4" width="15.85546875" customWidth="1"/>
    <col min="5" max="5" width="4.140625" customWidth="1"/>
    <col min="6" max="6" width="6.85546875" customWidth="1"/>
    <col min="7" max="7" width="33.85546875" customWidth="1"/>
    <col min="8" max="8" width="15.140625" customWidth="1"/>
    <col min="9" max="9" width="16" customWidth="1"/>
  </cols>
  <sheetData>
    <row r="1" spans="1:9" ht="15.75" thickBot="1" x14ac:dyDescent="0.3">
      <c r="A1" s="47" t="s">
        <v>0</v>
      </c>
      <c r="B1" s="48"/>
      <c r="C1" s="48"/>
      <c r="D1" s="48"/>
      <c r="E1" s="48"/>
      <c r="F1" s="48"/>
      <c r="G1" s="48"/>
      <c r="H1" s="48"/>
      <c r="I1" s="49"/>
    </row>
    <row r="2" spans="1:9" ht="15.75" thickBot="1" x14ac:dyDescent="0.3">
      <c r="A2" s="47" t="s">
        <v>1</v>
      </c>
      <c r="B2" s="48"/>
      <c r="C2" s="48"/>
      <c r="D2" s="48"/>
      <c r="E2" s="48"/>
      <c r="F2" s="48"/>
      <c r="G2" s="48"/>
      <c r="H2" s="48"/>
      <c r="I2" s="49"/>
    </row>
    <row r="3" spans="1:9" ht="15.75" thickBot="1" x14ac:dyDescent="0.3">
      <c r="A3" s="50" t="s">
        <v>2</v>
      </c>
      <c r="B3" s="51"/>
      <c r="C3" s="51"/>
      <c r="D3" s="51"/>
      <c r="E3" s="12"/>
      <c r="F3" s="52" t="s">
        <v>3</v>
      </c>
      <c r="G3" s="51"/>
      <c r="H3" s="51"/>
      <c r="I3" s="53"/>
    </row>
    <row r="4" spans="1:9" ht="15.75" thickBot="1" x14ac:dyDescent="0.3">
      <c r="A4" s="13" t="s">
        <v>4</v>
      </c>
      <c r="B4" s="14" t="s">
        <v>5</v>
      </c>
      <c r="C4" s="14" t="s">
        <v>6</v>
      </c>
      <c r="D4" s="15" t="s">
        <v>7</v>
      </c>
      <c r="E4" s="16"/>
      <c r="F4" s="17" t="s">
        <v>4</v>
      </c>
      <c r="G4" s="18" t="s">
        <v>5</v>
      </c>
      <c r="H4" s="18" t="s">
        <v>6</v>
      </c>
      <c r="I4" s="19" t="s">
        <v>7</v>
      </c>
    </row>
    <row r="5" spans="1:9" s="3" customFormat="1" ht="27" x14ac:dyDescent="0.25">
      <c r="A5" s="20"/>
      <c r="B5" s="21" t="s">
        <v>8</v>
      </c>
      <c r="C5" s="1"/>
      <c r="D5" s="22">
        <f>SUM(C6:C8)</f>
        <v>20828.34</v>
      </c>
      <c r="E5" s="23"/>
      <c r="F5" s="24"/>
      <c r="G5" s="25" t="s">
        <v>9</v>
      </c>
      <c r="H5" s="2"/>
      <c r="I5" s="26">
        <f>SUM(H6:H8)</f>
        <v>986428.77</v>
      </c>
    </row>
    <row r="6" spans="1:9" s="3" customFormat="1" ht="15.75" x14ac:dyDescent="0.3">
      <c r="A6" s="27"/>
      <c r="B6" s="4"/>
      <c r="C6" s="1"/>
      <c r="D6" s="28"/>
      <c r="E6" s="23"/>
      <c r="F6" s="29">
        <v>1111</v>
      </c>
      <c r="G6" s="4" t="s">
        <v>10</v>
      </c>
      <c r="H6" s="5">
        <v>279785.63</v>
      </c>
      <c r="I6" s="30"/>
    </row>
    <row r="7" spans="1:9" s="3" customFormat="1" ht="27.75" x14ac:dyDescent="0.3">
      <c r="A7" s="20">
        <v>12120</v>
      </c>
      <c r="B7" s="4" t="s">
        <v>11</v>
      </c>
      <c r="C7" s="1">
        <v>2698.34</v>
      </c>
      <c r="D7" s="22"/>
      <c r="E7" s="23"/>
      <c r="F7" s="29">
        <v>1131</v>
      </c>
      <c r="G7" s="4" t="s">
        <v>12</v>
      </c>
      <c r="H7" s="5">
        <v>525941.92000000004</v>
      </c>
      <c r="I7" s="30"/>
    </row>
    <row r="8" spans="1:9" s="3" customFormat="1" ht="28.5" thickBot="1" x14ac:dyDescent="0.35">
      <c r="A8" s="20">
        <v>12210</v>
      </c>
      <c r="B8" s="4" t="s">
        <v>13</v>
      </c>
      <c r="C8" s="6">
        <v>18130</v>
      </c>
      <c r="D8" s="22"/>
      <c r="E8" s="23"/>
      <c r="F8" s="29">
        <v>1221</v>
      </c>
      <c r="G8" s="4" t="s">
        <v>14</v>
      </c>
      <c r="H8" s="7">
        <f>177714.22+2987</f>
        <v>180701.22</v>
      </c>
      <c r="I8" s="30"/>
    </row>
    <row r="9" spans="1:9" s="3" customFormat="1" ht="15.75" x14ac:dyDescent="0.3">
      <c r="A9" s="27"/>
      <c r="B9" s="21"/>
      <c r="C9" s="1"/>
      <c r="D9" s="28"/>
      <c r="E9" s="23"/>
      <c r="F9" s="29"/>
      <c r="G9" s="21" t="s">
        <v>15</v>
      </c>
      <c r="H9" s="5"/>
      <c r="I9" s="26">
        <f>SUM(H10:H24)</f>
        <v>233162.55000000002</v>
      </c>
    </row>
    <row r="10" spans="1:9" s="3" customFormat="1" ht="27.75" x14ac:dyDescent="0.3">
      <c r="A10" s="20"/>
      <c r="B10" s="4"/>
      <c r="C10" s="1"/>
      <c r="D10" s="22"/>
      <c r="E10" s="23"/>
      <c r="F10" s="29">
        <v>2111</v>
      </c>
      <c r="G10" s="4" t="s">
        <v>16</v>
      </c>
      <c r="H10" s="5">
        <v>416.5</v>
      </c>
      <c r="I10" s="31"/>
    </row>
    <row r="11" spans="1:9" s="3" customFormat="1" ht="27.75" x14ac:dyDescent="0.3">
      <c r="A11" s="27"/>
      <c r="B11" s="21" t="s">
        <v>17</v>
      </c>
      <c r="C11" s="1"/>
      <c r="D11" s="28">
        <f>SUM(C12:C26)</f>
        <v>54703.29</v>
      </c>
      <c r="E11" s="23"/>
      <c r="F11" s="29">
        <v>2121</v>
      </c>
      <c r="G11" s="4" t="s">
        <v>18</v>
      </c>
      <c r="H11" s="5">
        <f>1438.4+416.82</f>
        <v>1855.22</v>
      </c>
      <c r="I11" s="31"/>
    </row>
    <row r="12" spans="1:9" s="3" customFormat="1" ht="27.75" x14ac:dyDescent="0.3">
      <c r="A12" s="20">
        <v>41120</v>
      </c>
      <c r="B12" s="4" t="s">
        <v>19</v>
      </c>
      <c r="C12" s="1">
        <v>2853</v>
      </c>
      <c r="D12" s="22"/>
      <c r="E12" s="23"/>
      <c r="F12" s="29">
        <v>2151</v>
      </c>
      <c r="G12" s="4" t="s">
        <v>20</v>
      </c>
      <c r="H12" s="5">
        <v>12064</v>
      </c>
      <c r="I12" s="32"/>
    </row>
    <row r="13" spans="1:9" s="3" customFormat="1" ht="27.75" x14ac:dyDescent="0.3">
      <c r="A13" s="20">
        <v>41310</v>
      </c>
      <c r="B13" s="4" t="s">
        <v>21</v>
      </c>
      <c r="C13" s="1">
        <v>1404</v>
      </c>
      <c r="D13" s="22"/>
      <c r="E13" s="23"/>
      <c r="F13" s="29">
        <v>2161</v>
      </c>
      <c r="G13" s="4" t="s">
        <v>22</v>
      </c>
      <c r="H13" s="5">
        <f>1337.4+2498.63</f>
        <v>3836.03</v>
      </c>
      <c r="I13" s="30"/>
    </row>
    <row r="14" spans="1:9" s="3" customFormat="1" ht="27.75" x14ac:dyDescent="0.3">
      <c r="A14" s="20">
        <v>43010</v>
      </c>
      <c r="B14" s="4" t="s">
        <v>23</v>
      </c>
      <c r="C14" s="1">
        <f>711+9175</f>
        <v>9886</v>
      </c>
      <c r="D14" s="22"/>
      <c r="E14" s="23"/>
      <c r="F14" s="29">
        <v>2211</v>
      </c>
      <c r="G14" s="4" t="s">
        <v>24</v>
      </c>
      <c r="H14" s="5">
        <f>5085.72+862</f>
        <v>5947.72</v>
      </c>
      <c r="I14" s="30"/>
    </row>
    <row r="15" spans="1:9" s="3" customFormat="1" ht="27.75" x14ac:dyDescent="0.3">
      <c r="A15" s="20">
        <v>43030</v>
      </c>
      <c r="B15" s="4" t="s">
        <v>25</v>
      </c>
      <c r="C15" s="1">
        <f>559.91</f>
        <v>559.91</v>
      </c>
      <c r="D15" s="22"/>
      <c r="E15" s="23"/>
      <c r="F15" s="29">
        <v>2421</v>
      </c>
      <c r="G15" s="4" t="s">
        <v>26</v>
      </c>
      <c r="H15" s="5">
        <f>2661.42+225.2</f>
        <v>2886.62</v>
      </c>
      <c r="I15" s="30"/>
    </row>
    <row r="16" spans="1:9" s="3" customFormat="1" ht="27.75" x14ac:dyDescent="0.3">
      <c r="A16" s="20">
        <v>43070</v>
      </c>
      <c r="B16" s="4" t="s">
        <v>27</v>
      </c>
      <c r="C16" s="1">
        <v>146</v>
      </c>
      <c r="D16" s="22"/>
      <c r="E16" s="23"/>
      <c r="F16" s="29">
        <v>2431</v>
      </c>
      <c r="G16" s="4" t="s">
        <v>28</v>
      </c>
      <c r="H16" s="5">
        <f>126.01+46.4</f>
        <v>172.41</v>
      </c>
      <c r="I16" s="30"/>
    </row>
    <row r="17" spans="1:9" s="3" customFormat="1" ht="27.75" x14ac:dyDescent="0.3">
      <c r="A17" s="20">
        <v>43090</v>
      </c>
      <c r="B17" s="4" t="s">
        <v>29</v>
      </c>
      <c r="C17" s="1">
        <v>16499.849999999999</v>
      </c>
      <c r="D17" s="22"/>
      <c r="E17" s="23"/>
      <c r="F17" s="29">
        <v>2461</v>
      </c>
      <c r="G17" s="4" t="s">
        <v>30</v>
      </c>
      <c r="H17" s="5">
        <f>3440.06+417.6</f>
        <v>3857.66</v>
      </c>
      <c r="I17" s="30"/>
    </row>
    <row r="18" spans="1:9" s="3" customFormat="1" ht="27.75" x14ac:dyDescent="0.3">
      <c r="A18" s="20">
        <v>43094</v>
      </c>
      <c r="B18" s="4" t="s">
        <v>31</v>
      </c>
      <c r="C18" s="1">
        <v>4285.68</v>
      </c>
      <c r="D18" s="22"/>
      <c r="E18" s="23"/>
      <c r="F18" s="29">
        <v>2491</v>
      </c>
      <c r="G18" s="4" t="s">
        <v>32</v>
      </c>
      <c r="H18" s="5">
        <f>16375.27+2864.92</f>
        <v>19240.190000000002</v>
      </c>
      <c r="I18" s="30"/>
    </row>
    <row r="19" spans="1:9" s="3" customFormat="1" ht="27.75" x14ac:dyDescent="0.3">
      <c r="A19" s="20">
        <v>43095</v>
      </c>
      <c r="B19" s="4" t="s">
        <v>33</v>
      </c>
      <c r="C19" s="1">
        <v>642.85</v>
      </c>
      <c r="D19" s="22"/>
      <c r="E19" s="23"/>
      <c r="F19" s="29">
        <v>2531</v>
      </c>
      <c r="G19" s="4" t="s">
        <v>34</v>
      </c>
      <c r="H19" s="5">
        <v>350</v>
      </c>
      <c r="I19" s="30"/>
    </row>
    <row r="20" spans="1:9" s="3" customFormat="1" ht="27.75" x14ac:dyDescent="0.3">
      <c r="A20" s="20">
        <v>43110</v>
      </c>
      <c r="B20" s="4" t="s">
        <v>35</v>
      </c>
      <c r="C20" s="1">
        <v>5690</v>
      </c>
      <c r="D20" s="22"/>
      <c r="E20" s="23"/>
      <c r="F20" s="29">
        <v>2551</v>
      </c>
      <c r="G20" s="4" t="s">
        <v>36</v>
      </c>
      <c r="H20" s="5">
        <v>450</v>
      </c>
      <c r="I20" s="30"/>
    </row>
    <row r="21" spans="1:9" s="3" customFormat="1" ht="27.75" x14ac:dyDescent="0.3">
      <c r="A21" s="20">
        <v>43310</v>
      </c>
      <c r="B21" s="4" t="s">
        <v>37</v>
      </c>
      <c r="C21" s="1">
        <v>12161</v>
      </c>
      <c r="D21" s="22"/>
      <c r="E21" s="23"/>
      <c r="F21" s="29">
        <v>2591</v>
      </c>
      <c r="G21" s="4" t="s">
        <v>38</v>
      </c>
      <c r="H21" s="5">
        <v>19609.8</v>
      </c>
      <c r="I21" s="32"/>
    </row>
    <row r="22" spans="1:9" s="3" customFormat="1" ht="27.75" x14ac:dyDescent="0.3">
      <c r="A22" s="20">
        <v>43420</v>
      </c>
      <c r="B22" s="4" t="s">
        <v>39</v>
      </c>
      <c r="C22" s="1">
        <v>127</v>
      </c>
      <c r="D22" s="22"/>
      <c r="E22" s="23"/>
      <c r="F22" s="29">
        <v>2611</v>
      </c>
      <c r="G22" s="4" t="s">
        <v>40</v>
      </c>
      <c r="H22" s="5">
        <f>151628.52+3599.98</f>
        <v>155228.5</v>
      </c>
      <c r="I22" s="32"/>
    </row>
    <row r="23" spans="1:9" s="3" customFormat="1" ht="27.75" x14ac:dyDescent="0.3">
      <c r="A23" s="20">
        <v>43424</v>
      </c>
      <c r="B23" s="4" t="s">
        <v>41</v>
      </c>
      <c r="C23" s="6">
        <v>448</v>
      </c>
      <c r="D23" s="22"/>
      <c r="E23" s="23"/>
      <c r="F23" s="29">
        <v>2721</v>
      </c>
      <c r="G23" s="4" t="s">
        <v>42</v>
      </c>
      <c r="H23" s="5">
        <v>940.11</v>
      </c>
      <c r="I23" s="32"/>
    </row>
    <row r="24" spans="1:9" s="3" customFormat="1" ht="27.75" x14ac:dyDescent="0.3">
      <c r="A24" s="20"/>
      <c r="B24" s="4"/>
      <c r="C24" s="1"/>
      <c r="D24" s="22"/>
      <c r="E24" s="23"/>
      <c r="F24" s="29">
        <v>2961</v>
      </c>
      <c r="G24" s="4" t="s">
        <v>43</v>
      </c>
      <c r="H24" s="7">
        <f>6207.8+99.99</f>
        <v>6307.79</v>
      </c>
      <c r="I24" s="32"/>
    </row>
    <row r="25" spans="1:9" s="3" customFormat="1" ht="15.75" x14ac:dyDescent="0.3">
      <c r="A25" s="20"/>
      <c r="B25" s="4"/>
      <c r="C25" s="1"/>
      <c r="D25" s="22"/>
      <c r="E25" s="23"/>
      <c r="F25" s="29"/>
      <c r="G25" s="21" t="s">
        <v>44</v>
      </c>
      <c r="H25" s="5"/>
      <c r="I25" s="31">
        <f>SUM(H26:H41)</f>
        <v>402660.56999999995</v>
      </c>
    </row>
    <row r="26" spans="1:9" s="3" customFormat="1" ht="15.75" x14ac:dyDescent="0.3">
      <c r="A26" s="20"/>
      <c r="B26" s="21" t="s">
        <v>45</v>
      </c>
      <c r="C26" s="1"/>
      <c r="D26" s="22">
        <f>SUM(C30:C31)</f>
        <v>9207</v>
      </c>
      <c r="E26" s="23"/>
      <c r="F26" s="29">
        <v>3111</v>
      </c>
      <c r="G26" s="4" t="s">
        <v>46</v>
      </c>
      <c r="H26" s="5">
        <v>320591.48</v>
      </c>
      <c r="I26" s="31"/>
    </row>
    <row r="27" spans="1:9" s="3" customFormat="1" ht="15.75" x14ac:dyDescent="0.3">
      <c r="A27" s="20"/>
      <c r="B27" s="21"/>
      <c r="C27" s="1"/>
      <c r="D27" s="22"/>
      <c r="E27" s="23"/>
      <c r="F27" s="29">
        <v>3131</v>
      </c>
      <c r="G27" s="4" t="s">
        <v>47</v>
      </c>
      <c r="H27" s="5">
        <v>1472</v>
      </c>
      <c r="I27" s="31"/>
    </row>
    <row r="28" spans="1:9" s="3" customFormat="1" ht="15.75" x14ac:dyDescent="0.3">
      <c r="A28" s="20"/>
      <c r="B28" s="21"/>
      <c r="C28" s="1"/>
      <c r="D28" s="22"/>
      <c r="E28" s="23"/>
      <c r="F28" s="29">
        <v>3141</v>
      </c>
      <c r="G28" s="4" t="s">
        <v>48</v>
      </c>
      <c r="H28" s="5">
        <v>6326</v>
      </c>
      <c r="I28" s="31"/>
    </row>
    <row r="29" spans="1:9" s="3" customFormat="1" ht="15.75" x14ac:dyDescent="0.3">
      <c r="A29" s="20"/>
      <c r="B29" s="21"/>
      <c r="C29" s="1"/>
      <c r="D29" s="22"/>
      <c r="E29" s="23"/>
      <c r="F29" s="29">
        <v>3151</v>
      </c>
      <c r="G29" s="4" t="s">
        <v>49</v>
      </c>
      <c r="H29" s="5">
        <f>50+7809</f>
        <v>7859</v>
      </c>
      <c r="I29" s="31"/>
    </row>
    <row r="30" spans="1:9" s="3" customFormat="1" ht="27.75" x14ac:dyDescent="0.3">
      <c r="A30" s="20">
        <v>51991</v>
      </c>
      <c r="B30" s="4" t="s">
        <v>50</v>
      </c>
      <c r="C30" s="1">
        <v>6225</v>
      </c>
      <c r="D30" s="22"/>
      <c r="E30" s="23"/>
      <c r="F30" s="29">
        <v>3181</v>
      </c>
      <c r="G30" s="4" t="s">
        <v>51</v>
      </c>
      <c r="H30" s="5">
        <v>245</v>
      </c>
      <c r="I30" s="31"/>
    </row>
    <row r="31" spans="1:9" s="3" customFormat="1" ht="27.75" x14ac:dyDescent="0.3">
      <c r="A31" s="20">
        <v>51999</v>
      </c>
      <c r="B31" s="4" t="s">
        <v>52</v>
      </c>
      <c r="C31" s="6">
        <v>2982</v>
      </c>
      <c r="D31" s="22"/>
      <c r="E31" s="23"/>
      <c r="F31" s="33">
        <v>3221</v>
      </c>
      <c r="G31" s="4" t="s">
        <v>53</v>
      </c>
      <c r="H31" s="5">
        <v>6000</v>
      </c>
      <c r="I31" s="31"/>
    </row>
    <row r="32" spans="1:9" s="3" customFormat="1" ht="27.75" x14ac:dyDescent="0.3">
      <c r="A32" s="20"/>
      <c r="B32" s="21"/>
      <c r="C32" s="1"/>
      <c r="D32" s="22"/>
      <c r="E32" s="23"/>
      <c r="F32" s="33">
        <v>3231</v>
      </c>
      <c r="G32" s="4" t="s">
        <v>54</v>
      </c>
      <c r="H32" s="5">
        <v>3770</v>
      </c>
      <c r="I32" s="31"/>
    </row>
    <row r="33" spans="1:9" s="3" customFormat="1" ht="41.25" x14ac:dyDescent="0.3">
      <c r="A33" s="20"/>
      <c r="B33" s="21" t="s">
        <v>55</v>
      </c>
      <c r="C33" s="1"/>
      <c r="D33" s="22">
        <f>SUM(C35:C36)</f>
        <v>28225.16</v>
      </c>
      <c r="E33" s="23"/>
      <c r="F33" s="33">
        <v>3311</v>
      </c>
      <c r="G33" s="4" t="s">
        <v>56</v>
      </c>
      <c r="H33" s="5">
        <v>9280</v>
      </c>
      <c r="I33" s="31"/>
    </row>
    <row r="34" spans="1:9" s="3" customFormat="1" ht="15.75" x14ac:dyDescent="0.3">
      <c r="A34" s="20"/>
      <c r="B34" s="21"/>
      <c r="C34" s="1"/>
      <c r="D34" s="22"/>
      <c r="E34" s="23"/>
      <c r="F34" s="33">
        <v>3471</v>
      </c>
      <c r="G34" s="4" t="s">
        <v>57</v>
      </c>
      <c r="H34" s="5">
        <v>3300.01</v>
      </c>
      <c r="I34" s="31"/>
    </row>
    <row r="35" spans="1:9" s="3" customFormat="1" ht="27.75" x14ac:dyDescent="0.3">
      <c r="A35" s="20">
        <v>61210</v>
      </c>
      <c r="B35" s="4" t="s">
        <v>58</v>
      </c>
      <c r="C35" s="1">
        <v>3150</v>
      </c>
      <c r="D35" s="22"/>
      <c r="E35" s="23"/>
      <c r="F35" s="29">
        <v>3551</v>
      </c>
      <c r="G35" s="4" t="s">
        <v>59</v>
      </c>
      <c r="H35" s="5">
        <f>7144+2684.24</f>
        <v>9828.24</v>
      </c>
      <c r="I35" s="31"/>
    </row>
    <row r="36" spans="1:9" s="3" customFormat="1" ht="27.75" x14ac:dyDescent="0.3">
      <c r="A36" s="20">
        <v>61710</v>
      </c>
      <c r="B36" s="4" t="s">
        <v>60</v>
      </c>
      <c r="C36" s="6">
        <v>25075.16</v>
      </c>
      <c r="D36" s="22"/>
      <c r="E36" s="23"/>
      <c r="F36" s="29">
        <v>3571</v>
      </c>
      <c r="G36" s="4" t="s">
        <v>61</v>
      </c>
      <c r="H36" s="5">
        <f>8468+1102.67</f>
        <v>9570.67</v>
      </c>
      <c r="I36" s="31"/>
    </row>
    <row r="37" spans="1:9" s="3" customFormat="1" ht="27.75" x14ac:dyDescent="0.3">
      <c r="A37" s="20"/>
      <c r="B37" s="21" t="s">
        <v>62</v>
      </c>
      <c r="C37" s="8"/>
      <c r="D37" s="22"/>
      <c r="E37" s="23"/>
      <c r="F37" s="29">
        <v>3611</v>
      </c>
      <c r="G37" s="4" t="s">
        <v>63</v>
      </c>
      <c r="H37" s="5">
        <v>2334.81</v>
      </c>
      <c r="I37" s="31"/>
    </row>
    <row r="38" spans="1:9" s="3" customFormat="1" ht="15.75" x14ac:dyDescent="0.3">
      <c r="A38" s="20"/>
      <c r="B38" s="21"/>
      <c r="C38" s="8"/>
      <c r="D38" s="22"/>
      <c r="E38" s="23"/>
      <c r="F38" s="29">
        <v>3721</v>
      </c>
      <c r="G38" s="4" t="s">
        <v>64</v>
      </c>
      <c r="H38" s="5">
        <v>110</v>
      </c>
      <c r="I38" s="31"/>
    </row>
    <row r="39" spans="1:9" s="3" customFormat="1" ht="15.75" x14ac:dyDescent="0.3">
      <c r="A39" s="20"/>
      <c r="B39" s="21"/>
      <c r="C39" s="8"/>
      <c r="D39" s="22"/>
      <c r="E39" s="23"/>
      <c r="F39" s="29">
        <v>3751</v>
      </c>
      <c r="G39" s="4" t="s">
        <v>65</v>
      </c>
      <c r="H39" s="5">
        <v>4757.3599999999997</v>
      </c>
      <c r="I39" s="31"/>
    </row>
    <row r="40" spans="1:9" s="3" customFormat="1" ht="27.75" x14ac:dyDescent="0.3">
      <c r="A40" s="20"/>
      <c r="B40" s="21"/>
      <c r="C40" s="8"/>
      <c r="D40" s="22"/>
      <c r="E40" s="23"/>
      <c r="F40" s="29">
        <v>3821</v>
      </c>
      <c r="G40" s="4" t="s">
        <v>66</v>
      </c>
      <c r="H40" s="5">
        <v>2757</v>
      </c>
      <c r="I40" s="31"/>
    </row>
    <row r="41" spans="1:9" s="3" customFormat="1" ht="27.75" x14ac:dyDescent="0.3">
      <c r="A41" s="20"/>
      <c r="B41" s="34" t="s">
        <v>67</v>
      </c>
      <c r="C41" s="8"/>
      <c r="D41" s="22">
        <f>SUM(C43:C45)</f>
        <v>1680683.79</v>
      </c>
      <c r="E41" s="23"/>
      <c r="F41" s="33">
        <v>3951</v>
      </c>
      <c r="G41" s="4" t="s">
        <v>68</v>
      </c>
      <c r="H41" s="7">
        <v>14459</v>
      </c>
      <c r="I41" s="31"/>
    </row>
    <row r="42" spans="1:9" s="3" customFormat="1" ht="41.25" x14ac:dyDescent="0.3">
      <c r="A42" s="20"/>
      <c r="B42" s="34"/>
      <c r="C42" s="8"/>
      <c r="D42" s="22"/>
      <c r="E42" s="23"/>
      <c r="F42" s="33"/>
      <c r="G42" s="21" t="s">
        <v>69</v>
      </c>
      <c r="H42" s="5"/>
      <c r="I42" s="31">
        <f>SUM(H43:H47)</f>
        <v>75224.22</v>
      </c>
    </row>
    <row r="43" spans="1:9" s="3" customFormat="1" ht="27.75" x14ac:dyDescent="0.3">
      <c r="A43" s="20">
        <v>81110</v>
      </c>
      <c r="B43" s="4" t="s">
        <v>70</v>
      </c>
      <c r="C43" s="8">
        <f>1596213.75+329.18+76905.19+4250.07</f>
        <v>1677698.19</v>
      </c>
      <c r="D43" s="22"/>
      <c r="E43" s="23"/>
      <c r="F43" s="29">
        <v>4211</v>
      </c>
      <c r="G43" s="4" t="s">
        <v>71</v>
      </c>
      <c r="H43" s="5">
        <v>55000</v>
      </c>
      <c r="I43" s="31"/>
    </row>
    <row r="44" spans="1:9" s="3" customFormat="1" ht="15.75" x14ac:dyDescent="0.3">
      <c r="A44" s="20"/>
      <c r="B44" s="4"/>
      <c r="C44" s="8"/>
      <c r="D44" s="22"/>
      <c r="E44" s="23"/>
      <c r="F44" s="29">
        <v>4411</v>
      </c>
      <c r="G44" s="4" t="s">
        <v>72</v>
      </c>
      <c r="H44" s="5">
        <v>4820</v>
      </c>
      <c r="I44" s="31"/>
    </row>
    <row r="45" spans="1:9" s="3" customFormat="1" ht="27.75" x14ac:dyDescent="0.3">
      <c r="A45" s="20">
        <v>81120</v>
      </c>
      <c r="B45" s="4" t="s">
        <v>73</v>
      </c>
      <c r="C45" s="9">
        <v>2985.6</v>
      </c>
      <c r="D45" s="22"/>
      <c r="E45" s="23"/>
      <c r="F45" s="29">
        <v>4431</v>
      </c>
      <c r="G45" s="4" t="s">
        <v>74</v>
      </c>
      <c r="H45" s="5">
        <v>200</v>
      </c>
      <c r="I45" s="31"/>
    </row>
    <row r="46" spans="1:9" s="3" customFormat="1" ht="27.75" x14ac:dyDescent="0.3">
      <c r="A46" s="20"/>
      <c r="B46" s="4"/>
      <c r="C46" s="8"/>
      <c r="D46" s="22"/>
      <c r="E46" s="23"/>
      <c r="F46" s="29">
        <v>4451</v>
      </c>
      <c r="G46" s="4" t="s">
        <v>75</v>
      </c>
      <c r="H46" s="5">
        <v>2000</v>
      </c>
      <c r="I46" s="31"/>
    </row>
    <row r="47" spans="1:9" s="3" customFormat="1" ht="15.75" x14ac:dyDescent="0.3">
      <c r="A47" s="20"/>
      <c r="B47" s="4"/>
      <c r="C47" s="8"/>
      <c r="D47" s="22"/>
      <c r="E47" s="23"/>
      <c r="F47" s="29">
        <v>4521</v>
      </c>
      <c r="G47" s="4" t="s">
        <v>76</v>
      </c>
      <c r="H47" s="7">
        <v>13204.22</v>
      </c>
      <c r="I47" s="31"/>
    </row>
    <row r="48" spans="1:9" s="3" customFormat="1" ht="15.75" x14ac:dyDescent="0.3">
      <c r="A48" s="20"/>
      <c r="B48" s="4"/>
      <c r="C48" s="8"/>
      <c r="D48" s="22"/>
      <c r="E48" s="23"/>
      <c r="F48" s="29"/>
      <c r="G48" s="21" t="s">
        <v>77</v>
      </c>
      <c r="H48" s="5"/>
      <c r="I48" s="31">
        <f>SUM(H49)</f>
        <v>34307</v>
      </c>
    </row>
    <row r="49" spans="1:9" s="3" customFormat="1" ht="15.75" x14ac:dyDescent="0.3">
      <c r="A49" s="20"/>
      <c r="B49" s="34" t="s">
        <v>78</v>
      </c>
      <c r="C49" s="8"/>
      <c r="D49" s="22">
        <f>SUM(C50:C52)</f>
        <v>709348.4</v>
      </c>
      <c r="E49" s="23"/>
      <c r="F49" s="29">
        <v>5511</v>
      </c>
      <c r="G49" s="4" t="s">
        <v>79</v>
      </c>
      <c r="H49" s="7">
        <v>34307</v>
      </c>
      <c r="I49" s="31"/>
    </row>
    <row r="50" spans="1:9" s="3" customFormat="1" ht="27.75" x14ac:dyDescent="0.3">
      <c r="A50" s="20">
        <v>82110</v>
      </c>
      <c r="B50" s="4" t="s">
        <v>80</v>
      </c>
      <c r="C50" s="8">
        <v>321705.02</v>
      </c>
      <c r="D50" s="22"/>
      <c r="E50" s="23"/>
      <c r="F50" s="33"/>
      <c r="G50" s="21" t="s">
        <v>81</v>
      </c>
      <c r="H50" s="5"/>
      <c r="I50" s="31">
        <f>SUM(H51:H52)</f>
        <v>1790328.83</v>
      </c>
    </row>
    <row r="51" spans="1:9" s="3" customFormat="1" ht="15.75" x14ac:dyDescent="0.3">
      <c r="A51" s="20"/>
      <c r="B51" s="4"/>
      <c r="C51" s="8"/>
      <c r="D51" s="22"/>
      <c r="E51" s="23"/>
      <c r="F51" s="33">
        <v>6121</v>
      </c>
      <c r="G51" s="4" t="s">
        <v>82</v>
      </c>
      <c r="H51" s="5">
        <v>125000</v>
      </c>
      <c r="I51" s="31"/>
    </row>
    <row r="52" spans="1:9" s="3" customFormat="1" ht="27.75" x14ac:dyDescent="0.3">
      <c r="A52" s="20">
        <v>82130</v>
      </c>
      <c r="B52" s="4" t="s">
        <v>83</v>
      </c>
      <c r="C52" s="6">
        <v>387643.38</v>
      </c>
      <c r="D52" s="35"/>
      <c r="E52" s="23"/>
      <c r="F52" s="29">
        <v>6141</v>
      </c>
      <c r="G52" s="4" t="s">
        <v>84</v>
      </c>
      <c r="H52" s="7">
        <v>1665328.83</v>
      </c>
      <c r="I52" s="31"/>
    </row>
    <row r="53" spans="1:9" s="3" customFormat="1" ht="15.75" x14ac:dyDescent="0.3">
      <c r="A53" s="36"/>
      <c r="B53" s="37"/>
      <c r="C53" s="1"/>
      <c r="D53" s="35"/>
      <c r="E53" s="23"/>
      <c r="F53" s="29"/>
      <c r="G53" s="21" t="s">
        <v>85</v>
      </c>
      <c r="H53" s="5"/>
      <c r="I53" s="31">
        <f>SUM(H54:H55)</f>
        <v>234687.02000000002</v>
      </c>
    </row>
    <row r="54" spans="1:9" s="3" customFormat="1" ht="27.75" x14ac:dyDescent="0.3">
      <c r="A54" s="36"/>
      <c r="B54" s="21" t="s">
        <v>86</v>
      </c>
      <c r="C54" s="1"/>
      <c r="D54" s="38">
        <f>SUM(C55:C56)</f>
        <v>611221</v>
      </c>
      <c r="E54" s="23"/>
      <c r="F54" s="29">
        <v>9111</v>
      </c>
      <c r="G54" s="4" t="s">
        <v>87</v>
      </c>
      <c r="H54" s="5">
        <v>148153.60000000001</v>
      </c>
      <c r="I54" s="30"/>
    </row>
    <row r="55" spans="1:9" s="3" customFormat="1" ht="27.75" x14ac:dyDescent="0.3">
      <c r="A55" s="20">
        <v>83110</v>
      </c>
      <c r="B55" s="37" t="s">
        <v>88</v>
      </c>
      <c r="C55" s="1">
        <v>51221</v>
      </c>
      <c r="D55" s="35"/>
      <c r="E55" s="23"/>
      <c r="F55" s="29">
        <v>9211</v>
      </c>
      <c r="G55" s="4" t="s">
        <v>89</v>
      </c>
      <c r="H55" s="7">
        <v>86533.42</v>
      </c>
      <c r="I55" s="39"/>
    </row>
    <row r="56" spans="1:9" s="3" customFormat="1" ht="25.5" x14ac:dyDescent="0.3">
      <c r="A56" s="20">
        <v>83120</v>
      </c>
      <c r="B56" s="40" t="s">
        <v>90</v>
      </c>
      <c r="C56" s="6">
        <v>560000</v>
      </c>
      <c r="D56" s="35"/>
      <c r="E56" s="23"/>
      <c r="F56" s="29"/>
      <c r="G56" s="21" t="s">
        <v>91</v>
      </c>
      <c r="H56" s="10">
        <f>SUM(H6:H55)</f>
        <v>3756798.9600000004</v>
      </c>
      <c r="I56" s="10">
        <f>SUM(I5:I53)</f>
        <v>3756798.9600000004</v>
      </c>
    </row>
    <row r="57" spans="1:9" s="3" customFormat="1" ht="15.75" x14ac:dyDescent="0.3">
      <c r="A57" s="20"/>
      <c r="B57" s="4"/>
      <c r="C57" s="1"/>
      <c r="D57" s="35"/>
      <c r="E57" s="23"/>
      <c r="F57" s="29"/>
      <c r="G57" s="4"/>
      <c r="H57" s="5"/>
      <c r="I57" s="11">
        <f>SUM(H57)</f>
        <v>0</v>
      </c>
    </row>
    <row r="58" spans="1:9" s="3" customFormat="1" ht="16.5" thickBot="1" x14ac:dyDescent="0.35">
      <c r="A58" s="36"/>
      <c r="B58" s="37"/>
      <c r="C58" s="41"/>
      <c r="D58" s="35"/>
      <c r="E58" s="42"/>
      <c r="F58" s="29"/>
      <c r="G58" s="4" t="s">
        <v>92</v>
      </c>
      <c r="H58" s="7">
        <v>100000</v>
      </c>
      <c r="I58" s="11">
        <f>SUM(H58)</f>
        <v>100000</v>
      </c>
    </row>
    <row r="59" spans="1:9" s="3" customFormat="1" ht="27.75" thickBot="1" x14ac:dyDescent="0.3">
      <c r="A59" s="43"/>
      <c r="B59" s="44" t="s">
        <v>93</v>
      </c>
      <c r="C59" s="45">
        <f>SUM(C5:C57)</f>
        <v>3114216.98</v>
      </c>
      <c r="D59" s="45">
        <f>SUM(D5:D57)</f>
        <v>3114216.98</v>
      </c>
      <c r="E59" s="46"/>
      <c r="F59" s="43"/>
      <c r="G59" s="44" t="s">
        <v>94</v>
      </c>
      <c r="H59" s="45">
        <f>H58+H56</f>
        <v>3856798.9600000004</v>
      </c>
      <c r="I59" s="45">
        <f>I58+I56</f>
        <v>3856798.9600000004</v>
      </c>
    </row>
  </sheetData>
  <sheetProtection algorithmName="SHA-512" hashValue="YgMjMVEG6DL8fD0+BIVhLKUhPS/CS0uvIUzebupO2DeRcZdiF9DyAVjbsMjnbdAU9jJacIKKsG7VYmNujpDH/g==" saltValue="gn37uXRxnzpUf9g8E/B4Zg==" spinCount="100000" sheet="1" objects="1" scenarios="1"/>
  <mergeCells count="4">
    <mergeCell ref="A1:I1"/>
    <mergeCell ref="A2:I2"/>
    <mergeCell ref="A3:D3"/>
    <mergeCell ref="F3:I3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2015-12-11T15:35:56Z</cp:lastPrinted>
  <dcterms:created xsi:type="dcterms:W3CDTF">2015-12-11T15:29:19Z</dcterms:created>
  <dcterms:modified xsi:type="dcterms:W3CDTF">2015-12-11T16:12:13Z</dcterms:modified>
</cp:coreProperties>
</file>